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Для отправки\"/>
    </mc:Choice>
  </mc:AlternateContent>
  <bookViews>
    <workbookView xWindow="0" yWindow="0" windowWidth="24750" windowHeight="12435"/>
  </bookViews>
  <sheets>
    <sheet name="мононуклеоз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D74" i="1"/>
  <c r="C74" i="1"/>
  <c r="B74" i="1"/>
  <c r="E73" i="1"/>
  <c r="D73" i="1"/>
  <c r="C73" i="1"/>
  <c r="B73" i="1"/>
  <c r="F72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E66" i="1"/>
  <c r="D66" i="1"/>
  <c r="C66" i="1"/>
  <c r="B66" i="1"/>
  <c r="E65" i="1"/>
  <c r="D65" i="1"/>
  <c r="C65" i="1"/>
  <c r="B65" i="1"/>
  <c r="A53" i="1"/>
  <c r="A52" i="1"/>
  <c r="A51" i="1"/>
  <c r="C42" i="1"/>
  <c r="B42" i="1"/>
  <c r="C41" i="1"/>
  <c r="B41" i="1"/>
  <c r="D40" i="1"/>
  <c r="C40" i="1"/>
  <c r="B40" i="1"/>
  <c r="C39" i="1"/>
  <c r="B39" i="1"/>
  <c r="C38" i="1"/>
  <c r="B38" i="1"/>
  <c r="C37" i="1"/>
  <c r="B37" i="1"/>
  <c r="D36" i="1"/>
  <c r="C36" i="1"/>
  <c r="B36" i="1"/>
  <c r="D35" i="1"/>
  <c r="C35" i="1"/>
  <c r="B35" i="1"/>
  <c r="C34" i="1"/>
  <c r="B34" i="1"/>
  <c r="C33" i="1"/>
  <c r="B33" i="1"/>
  <c r="H26" i="1"/>
  <c r="G26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H23" i="1"/>
  <c r="F23" i="1"/>
  <c r="E23" i="1"/>
  <c r="D23" i="1"/>
  <c r="C23" i="1"/>
  <c r="B23" i="1"/>
  <c r="H22" i="1"/>
  <c r="G22" i="1"/>
  <c r="F22" i="1"/>
  <c r="E22" i="1"/>
  <c r="D22" i="1"/>
  <c r="C22" i="1"/>
  <c r="B22" i="1"/>
  <c r="G21" i="1"/>
  <c r="F21" i="1"/>
  <c r="E21" i="1"/>
  <c r="D21" i="1"/>
  <c r="C21" i="1"/>
  <c r="B21" i="1"/>
  <c r="F20" i="1"/>
  <c r="E20" i="1"/>
  <c r="D20" i="1"/>
  <c r="C20" i="1"/>
  <c r="B20" i="1"/>
  <c r="H19" i="1"/>
  <c r="G19" i="1"/>
  <c r="F19" i="1"/>
  <c r="E19" i="1"/>
  <c r="E27" i="1" s="1"/>
  <c r="D19" i="1"/>
  <c r="D27" i="1" s="1"/>
  <c r="C19" i="1"/>
  <c r="B19" i="1"/>
  <c r="H18" i="1"/>
  <c r="G18" i="1"/>
  <c r="F18" i="1"/>
  <c r="E18" i="1"/>
  <c r="D18" i="1"/>
  <c r="C18" i="1"/>
  <c r="B18" i="1"/>
  <c r="G17" i="1"/>
  <c r="F17" i="1"/>
  <c r="F27" i="1" s="1"/>
  <c r="E17" i="1"/>
  <c r="D17" i="1"/>
  <c r="C17" i="1"/>
  <c r="C27" i="1" s="1"/>
  <c r="B17" i="1"/>
  <c r="B27" i="1" s="1"/>
  <c r="Q13" i="1"/>
  <c r="D42" i="1" s="1"/>
  <c r="P13" i="1"/>
  <c r="F74" i="1" s="1"/>
  <c r="Q12" i="1"/>
  <c r="D41" i="1" s="1"/>
  <c r="P12" i="1"/>
  <c r="G25" i="1" s="1"/>
  <c r="Q11" i="1"/>
  <c r="H24" i="1" s="1"/>
  <c r="P11" i="1"/>
  <c r="G24" i="1" s="1"/>
  <c r="Q10" i="1"/>
  <c r="D39" i="1" s="1"/>
  <c r="P10" i="1"/>
  <c r="G23" i="1" s="1"/>
  <c r="Q9" i="1"/>
  <c r="D38" i="1" s="1"/>
  <c r="P9" i="1"/>
  <c r="F70" i="1" s="1"/>
  <c r="W8" i="1"/>
  <c r="V8" i="1"/>
  <c r="X8" i="1" s="1"/>
  <c r="Q8" i="1"/>
  <c r="D37" i="1" s="1"/>
  <c r="P8" i="1"/>
  <c r="F69" i="1" s="1"/>
  <c r="W7" i="1"/>
  <c r="V7" i="1"/>
  <c r="X7" i="1" s="1"/>
  <c r="Q7" i="1"/>
  <c r="H20" i="1" s="1"/>
  <c r="P7" i="1"/>
  <c r="G20" i="1" s="1"/>
  <c r="W6" i="1"/>
  <c r="V6" i="1"/>
  <c r="X6" i="1" s="1"/>
  <c r="Q6" i="1"/>
  <c r="P6" i="1"/>
  <c r="W5" i="1"/>
  <c r="V5" i="1"/>
  <c r="X5" i="1" s="1"/>
  <c r="Q5" i="1"/>
  <c r="D34" i="1" s="1"/>
  <c r="P5" i="1"/>
  <c r="F66" i="1" s="1"/>
  <c r="W4" i="1"/>
  <c r="V4" i="1"/>
  <c r="X4" i="1" s="1"/>
  <c r="Q4" i="1"/>
  <c r="D33" i="1" s="1"/>
  <c r="P4" i="1"/>
  <c r="F65" i="1" s="1"/>
  <c r="W3" i="1"/>
  <c r="V3" i="1"/>
  <c r="X3" i="1" s="1"/>
  <c r="Y3" i="1" l="1"/>
  <c r="Z3" i="1" s="1"/>
  <c r="AB3" i="1"/>
  <c r="Y4" i="1"/>
  <c r="AB4" i="1" s="1"/>
  <c r="B51" i="1"/>
  <c r="B52" i="1"/>
  <c r="Y5" i="1"/>
  <c r="AB5" i="1" s="1"/>
  <c r="Z5" i="1"/>
  <c r="Y6" i="1"/>
  <c r="AB6" i="1" s="1"/>
  <c r="B53" i="1"/>
  <c r="Y7" i="1"/>
  <c r="AB7" i="1" s="1"/>
  <c r="B54" i="1"/>
  <c r="Y8" i="1"/>
  <c r="AB8" i="1" s="1"/>
  <c r="G27" i="1"/>
  <c r="F71" i="1"/>
  <c r="H17" i="1"/>
  <c r="H21" i="1"/>
  <c r="H25" i="1"/>
  <c r="F73" i="1"/>
  <c r="Z4" i="1" l="1"/>
  <c r="C51" i="1" s="1"/>
  <c r="Z8" i="1"/>
  <c r="Z7" i="1"/>
  <c r="C54" i="1" s="1"/>
  <c r="Z6" i="1"/>
  <c r="C53" i="1" s="1"/>
  <c r="C52" i="1"/>
  <c r="H27" i="1"/>
</calcChain>
</file>

<file path=xl/sharedStrings.xml><?xml version="1.0" encoding="utf-8"?>
<sst xmlns="http://schemas.openxmlformats.org/spreadsheetml/2006/main" count="73" uniqueCount="38">
  <si>
    <t>Инфекционный мононуклеоз</t>
  </si>
  <si>
    <t>2016 год</t>
  </si>
  <si>
    <t>Рассчет 95% доверительного интервала</t>
  </si>
  <si>
    <t>Таблица 1</t>
  </si>
  <si>
    <t>Численность населения области Б в 2011-2020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</si>
  <si>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</si>
  <si>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</si>
  <si>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</si>
  <si>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</si>
  <si>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</si>
  <si>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</si>
  <si>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</si>
  <si>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</si>
  <si>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</si>
  <si>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</si>
  <si>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</si>
  <si>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</si>
  <si>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</si>
  <si>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</si>
  <si>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</si>
  <si>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</si>
  <si>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</si>
  <si>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</si>
  <si>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</si>
  <si>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</si>
  <si>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</si>
  <si>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</si>
  <si>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</si>
  <si>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</si>
  <si>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2020 году с 95% доверительным интервалом</t>
  </si>
  <si>
    <t xml:space="preserve">  </t>
  </si>
  <si>
    <t>Таблица 5</t>
  </si>
  <si>
    <t>Группа населения</t>
  </si>
  <si>
    <t>Показатель на 100 тыс. населения</t>
  </si>
  <si>
    <t>95% ДИ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</si>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</sst>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0" borderId="1" xfId="0" applyBorder="1"/>
    <xf numFmtId="0" fontId="0" fillId="2" borderId="1" xfId="0" applyFont="1" applyFill="1" applyBorder="1"/>
    <xf numFmtId="0" fontId="9" fillId="5" borderId="3" xfId="0" applyFont="1" applyFill="1" applyBorder="1"/>
    <xf numFmtId="0" fontId="0" fillId="0" borderId="1" xfId="0" applyBorder="1" applyProtection="1">
      <protection locked="0"/>
    </xf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8" borderId="0" xfId="0" applyNumberFormat="1" applyFont="1" applyFill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1" fillId="9" borderId="0" xfId="0" applyFont="1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мононуклеоз!$B$16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мононуклеоз!$A$17:$A$26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мононуклеоз!$B$17:$B$26</c:f>
              <c:numCache>
                <c:formatCode>0.0</c:formatCode>
                <c:ptCount val="10"/>
                <c:pt idx="0">
                  <c:v>12.351570614490637</c:v>
                </c:pt>
                <c:pt idx="1">
                  <c:v>12.173856748186941</c:v>
                </c:pt>
                <c:pt idx="2">
                  <c:v>13.030977097881657</c:v>
                </c:pt>
                <c:pt idx="3">
                  <c:v>15.361513489593278</c:v>
                </c:pt>
                <c:pt idx="4">
                  <c:v>15.681376824885227</c:v>
                </c:pt>
                <c:pt idx="5">
                  <c:v>17.416886825908776</c:v>
                </c:pt>
                <c:pt idx="6">
                  <c:v>16.548834773500918</c:v>
                </c:pt>
                <c:pt idx="7">
                  <c:v>17.140134310092456</c:v>
                </c:pt>
                <c:pt idx="8">
                  <c:v>18.41323124143511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мононуклеоз!$C$16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мононуклеоз!$A$17:$A$26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мононуклеоз!$C$17:$C$26</c:f>
              <c:numCache>
                <c:formatCode>0.0</c:formatCode>
                <c:ptCount val="10"/>
                <c:pt idx="0">
                  <c:v>54.227369171922597</c:v>
                </c:pt>
                <c:pt idx="1">
                  <c:v>53.53519471087251</c:v>
                </c:pt>
                <c:pt idx="2">
                  <c:v>58.324597350614695</c:v>
                </c:pt>
                <c:pt idx="3">
                  <c:v>70.334839959413344</c:v>
                </c:pt>
                <c:pt idx="4">
                  <c:v>71.351442100403318</c:v>
                </c:pt>
                <c:pt idx="5">
                  <c:v>79.969982831088984</c:v>
                </c:pt>
                <c:pt idx="6">
                  <c:v>75.235250522155098</c:v>
                </c:pt>
                <c:pt idx="7">
                  <c:v>77.289847815201071</c:v>
                </c:pt>
                <c:pt idx="8">
                  <c:v>81.936260714056701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мононуклеоз!$H$16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мононуклеоз!$A$17:$A$26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мононуклеоз!$H$17:$H$26</c:f>
              <c:numCache>
                <c:formatCode>0.0</c:formatCode>
                <c:ptCount val="10"/>
                <c:pt idx="0">
                  <c:v>2.3475178476565253</c:v>
                </c:pt>
                <c:pt idx="1">
                  <c:v>2.5997344804517297</c:v>
                </c:pt>
                <c:pt idx="2">
                  <c:v>2.7648917501678376</c:v>
                </c:pt>
                <c:pt idx="3">
                  <c:v>3.0199801889299605</c:v>
                </c:pt>
                <c:pt idx="4">
                  <c:v>3.1722542638955455</c:v>
                </c:pt>
                <c:pt idx="5">
                  <c:v>3.259569839714942</c:v>
                </c:pt>
                <c:pt idx="6">
                  <c:v>3.0902242472728769</c:v>
                </c:pt>
                <c:pt idx="7">
                  <c:v>3.1276971104305318</c:v>
                </c:pt>
                <c:pt idx="8">
                  <c:v>3.3045246568378244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411848"/>
        <c:axId val="566786000"/>
      </c:lineChart>
      <c:catAx>
        <c:axId val="56141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86000"/>
        <c:crosses val="autoZero"/>
        <c:auto val="1"/>
        <c:lblAlgn val="ctr"/>
        <c:lblOffset val="100"/>
        <c:noMultiLvlLbl val="0"/>
      </c:catAx>
      <c:valAx>
        <c:axId val="5667860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61411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мононуклеоз!$C$32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мононуклеоз!$A$33:$A$42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мононуклеоз!$C$33:$C$42</c:f>
              <c:numCache>
                <c:formatCode>0.0</c:formatCode>
                <c:ptCount val="10"/>
                <c:pt idx="0">
                  <c:v>84.659090909090907</c:v>
                </c:pt>
                <c:pt idx="1">
                  <c:v>82.658959537572258</c:v>
                </c:pt>
                <c:pt idx="2">
                  <c:v>82.702702702702709</c:v>
                </c:pt>
                <c:pt idx="3">
                  <c:v>83.944954128440358</c:v>
                </c:pt>
                <c:pt idx="4">
                  <c:v>83.482142857142861</c:v>
                </c:pt>
                <c:pt idx="5">
                  <c:v>84.738955823293168</c:v>
                </c:pt>
                <c:pt idx="6">
                  <c:v>84.810126582278471</c:v>
                </c:pt>
                <c:pt idx="7">
                  <c:v>85.2</c:v>
                </c:pt>
                <c:pt idx="8">
                  <c:v>85.501858736059475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мононуклеоз!$D$32</c:f>
              <c:strCache>
                <c:ptCount val="1"/>
                <c:pt idx="0">
                  <c:v>18 и старше</c:v>
                </c:pt>
              </c:strCache>
            </c:strRef>
          </c:tx>
          <c:invertIfNegative val="0"/>
          <c:cat>
            <c:numRef>
              <c:f>мононуклеоз!$A$33:$A$42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мононуклеоз!$D$33:$D$42</c:f>
              <c:numCache>
                <c:formatCode>0.0</c:formatCode>
                <c:ptCount val="10"/>
                <c:pt idx="0">
                  <c:v>15.340909090909092</c:v>
                </c:pt>
                <c:pt idx="1">
                  <c:v>17.341040462427745</c:v>
                </c:pt>
                <c:pt idx="2">
                  <c:v>17.297297297297298</c:v>
                </c:pt>
                <c:pt idx="3">
                  <c:v>16.055045871559635</c:v>
                </c:pt>
                <c:pt idx="4">
                  <c:v>16.517857142857142</c:v>
                </c:pt>
                <c:pt idx="5">
                  <c:v>15.261044176706829</c:v>
                </c:pt>
                <c:pt idx="6">
                  <c:v>15.18987341772152</c:v>
                </c:pt>
                <c:pt idx="7">
                  <c:v>14.799999999999999</c:v>
                </c:pt>
                <c:pt idx="8">
                  <c:v>14.49814126394052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786784"/>
        <c:axId val="566787176"/>
      </c:barChart>
      <c:catAx>
        <c:axId val="5667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87176"/>
        <c:crosses val="autoZero"/>
        <c:auto val="1"/>
        <c:lblAlgn val="ctr"/>
        <c:lblOffset val="100"/>
        <c:noMultiLvlLbl val="0"/>
      </c:catAx>
      <c:valAx>
        <c:axId val="56678717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66786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мононуклеоз!$C$64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мононуклеоз!$A$65:$A$74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мононуклеоз!$C$65:$C$74</c:f>
              <c:numCache>
                <c:formatCode>0.0</c:formatCode>
                <c:ptCount val="10"/>
                <c:pt idx="0">
                  <c:v>2.6845637583892619</c:v>
                </c:pt>
                <c:pt idx="1">
                  <c:v>2.7972027972027971</c:v>
                </c:pt>
                <c:pt idx="2">
                  <c:v>2.6143790849673203</c:v>
                </c:pt>
                <c:pt idx="3">
                  <c:v>2.7322404371584699</c:v>
                </c:pt>
                <c:pt idx="4">
                  <c:v>2.6737967914438503</c:v>
                </c:pt>
                <c:pt idx="5">
                  <c:v>2.8436018957345972</c:v>
                </c:pt>
                <c:pt idx="6">
                  <c:v>2.4875621890547266</c:v>
                </c:pt>
                <c:pt idx="7">
                  <c:v>2.3474178403755865</c:v>
                </c:pt>
                <c:pt idx="8">
                  <c:v>2.1739130434782608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мононуклеоз!$D$64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мононуклеоз!$A$65:$A$74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мононуклеоз!$D$65:$D$74</c:f>
              <c:numCache>
                <c:formatCode>0.0</c:formatCode>
                <c:ptCount val="10"/>
                <c:pt idx="0">
                  <c:v>26.845637583892618</c:v>
                </c:pt>
                <c:pt idx="1">
                  <c:v>25.874125874125873</c:v>
                </c:pt>
                <c:pt idx="2">
                  <c:v>28.104575163398692</c:v>
                </c:pt>
                <c:pt idx="3">
                  <c:v>27.322404371584703</c:v>
                </c:pt>
                <c:pt idx="4">
                  <c:v>28.342245989304814</c:v>
                </c:pt>
                <c:pt idx="5">
                  <c:v>28.90995260663507</c:v>
                </c:pt>
                <c:pt idx="6">
                  <c:v>29.850746268656714</c:v>
                </c:pt>
                <c:pt idx="7">
                  <c:v>28.169014084507044</c:v>
                </c:pt>
                <c:pt idx="8">
                  <c:v>26.956521739130434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мононуклеоз!$E$64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мононуклеоз!$A$65:$A$74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мононуклеоз!$E$65:$E$74</c:f>
              <c:numCache>
                <c:formatCode>0.0</c:formatCode>
                <c:ptCount val="10"/>
                <c:pt idx="0">
                  <c:v>36.912751677852349</c:v>
                </c:pt>
                <c:pt idx="1">
                  <c:v>38.461538461538467</c:v>
                </c:pt>
                <c:pt idx="2">
                  <c:v>37.908496732026144</c:v>
                </c:pt>
                <c:pt idx="3">
                  <c:v>38.797814207650269</c:v>
                </c:pt>
                <c:pt idx="4">
                  <c:v>40.106951871657756</c:v>
                </c:pt>
                <c:pt idx="5">
                  <c:v>40.284360189573462</c:v>
                </c:pt>
                <c:pt idx="6">
                  <c:v>41.293532338308459</c:v>
                </c:pt>
                <c:pt idx="7">
                  <c:v>41.784037558685441</c:v>
                </c:pt>
                <c:pt idx="8">
                  <c:v>42.173913043478265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мононуклеоз!$F$64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мононуклеоз!$F$65:$F$74</c:f>
              <c:numCache>
                <c:formatCode>0.0</c:formatCode>
                <c:ptCount val="10"/>
                <c:pt idx="0">
                  <c:v>33.557046979865774</c:v>
                </c:pt>
                <c:pt idx="1">
                  <c:v>32.867132867132867</c:v>
                </c:pt>
                <c:pt idx="2">
                  <c:v>31.372549019607842</c:v>
                </c:pt>
                <c:pt idx="3">
                  <c:v>31.147540983606557</c:v>
                </c:pt>
                <c:pt idx="4">
                  <c:v>28.877005347593581</c:v>
                </c:pt>
                <c:pt idx="5">
                  <c:v>27.962085308056871</c:v>
                </c:pt>
                <c:pt idx="6">
                  <c:v>26.368159203980102</c:v>
                </c:pt>
                <c:pt idx="7">
                  <c:v>27.699530516431924</c:v>
                </c:pt>
                <c:pt idx="8">
                  <c:v>28.695652173913043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787960"/>
        <c:axId val="566788352"/>
      </c:barChart>
      <c:catAx>
        <c:axId val="56678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88352"/>
        <c:crosses val="autoZero"/>
        <c:auto val="1"/>
        <c:lblAlgn val="ctr"/>
        <c:lblOffset val="100"/>
        <c:noMultiLvlLbl val="0"/>
      </c:catAx>
      <c:valAx>
        <c:axId val="566788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66787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мононуклеоз!$Y$4:$Y$8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мононуклеоз!$Y$4:$Y$8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мононуклеоз!$U$4:$U$7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мононуклеоз!$X$4:$X$7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89136"/>
        <c:axId val="566789528"/>
      </c:barChart>
      <c:catAx>
        <c:axId val="56678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6789528"/>
        <c:crosses val="autoZero"/>
        <c:auto val="1"/>
        <c:lblAlgn val="ctr"/>
        <c:lblOffset val="100"/>
        <c:noMultiLvlLbl val="0"/>
      </c:catAx>
      <c:valAx>
        <c:axId val="5667895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6678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13</xdr:row>
      <xdr:rowOff>176212</xdr:rowOff>
    </xdr:from>
    <xdr:to>
      <xdr:col>17</xdr:col>
      <xdr:colOff>352426</xdr:colOff>
      <xdr:row>28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100013</xdr:rowOff>
    </xdr:from>
    <xdr:to>
      <xdr:col>17</xdr:col>
      <xdr:colOff>381000</xdr:colOff>
      <xdr:row>43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60</xdr:row>
      <xdr:rowOff>185737</xdr:rowOff>
    </xdr:from>
    <xdr:to>
      <xdr:col>14</xdr:col>
      <xdr:colOff>581025</xdr:colOff>
      <xdr:row>74</xdr:row>
      <xdr:rowOff>33337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</xdr:colOff>
      <xdr:row>44</xdr:row>
      <xdr:rowOff>147637</xdr:rowOff>
    </xdr:from>
    <xdr:to>
      <xdr:col>13</xdr:col>
      <xdr:colOff>571499</xdr:colOff>
      <xdr:row>58</xdr:row>
      <xdr:rowOff>166687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56;&#1040;&#1046;&#1053;&#1048;&#1050;&#1054;&#1042;/&#1040;&#1082;&#1082;&#1088;&#1077;&#1076;&#1080;&#1090;&#1072;&#1094;&#1080;&#1103;/2021/&#1089;&#1090;&#1072;&#1085;&#1094;&#1080;&#1103;&#1069;&#1044;_&#1079;&#1072;&#1076;&#1072;&#1085;&#1080;&#1103;_11-20-2021-&#1086;&#1082;&#1086;&#1085;&#1095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онуклеоз"/>
      <sheetName val="Эшерихии"/>
      <sheetName val="Норавирус"/>
      <sheetName val="Ротавирус"/>
      <sheetName val="Скарлатина"/>
      <sheetName val="Ветряная оспа"/>
      <sheetName val="Коклюш"/>
      <sheetName val="гепатит А"/>
      <sheetName val="Флекснер"/>
      <sheetName val="Зонне"/>
    </sheetNames>
    <sheetDataSet>
      <sheetData sheetId="0">
        <row r="4">
          <cell r="U4" t="str">
            <v>дети до 1 года</v>
          </cell>
          <cell r="X4">
            <v>0</v>
          </cell>
          <cell r="Y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</row>
        <row r="8">
          <cell r="Y8">
            <v>0</v>
          </cell>
        </row>
        <row r="16">
          <cell r="B16" t="str">
            <v>Всего</v>
          </cell>
          <cell r="C16" t="str">
            <v>дети 0-17</v>
          </cell>
          <cell r="H16" t="str">
            <v>18 и старше</v>
          </cell>
        </row>
        <row r="17">
          <cell r="A17">
            <v>2011</v>
          </cell>
          <cell r="B17">
            <v>12.351570614490637</v>
          </cell>
          <cell r="C17">
            <v>54.227369171922597</v>
          </cell>
          <cell r="H17">
            <v>2.3475178476565253</v>
          </cell>
        </row>
        <row r="18">
          <cell r="A18">
            <v>2012</v>
          </cell>
          <cell r="B18">
            <v>12.173856748186941</v>
          </cell>
          <cell r="C18">
            <v>53.53519471087251</v>
          </cell>
          <cell r="H18">
            <v>2.5997344804517297</v>
          </cell>
        </row>
        <row r="19">
          <cell r="A19">
            <v>2013</v>
          </cell>
          <cell r="B19">
            <v>13.030977097881657</v>
          </cell>
          <cell r="C19">
            <v>58.324597350614695</v>
          </cell>
          <cell r="H19">
            <v>2.7648917501678376</v>
          </cell>
        </row>
        <row r="20">
          <cell r="A20">
            <v>2014</v>
          </cell>
          <cell r="B20">
            <v>15.361513489593278</v>
          </cell>
          <cell r="C20">
            <v>70.334839959413344</v>
          </cell>
          <cell r="H20">
            <v>3.0199801889299605</v>
          </cell>
        </row>
        <row r="21">
          <cell r="A21">
            <v>2015</v>
          </cell>
          <cell r="B21">
            <v>15.681376824885227</v>
          </cell>
          <cell r="C21">
            <v>71.351442100403318</v>
          </cell>
          <cell r="H21">
            <v>3.1722542638955455</v>
          </cell>
        </row>
        <row r="22">
          <cell r="A22">
            <v>2016</v>
          </cell>
          <cell r="B22">
            <v>17.416886825908776</v>
          </cell>
          <cell r="C22">
            <v>79.969982831088984</v>
          </cell>
          <cell r="H22">
            <v>3.259569839714942</v>
          </cell>
        </row>
        <row r="23">
          <cell r="A23">
            <v>2017</v>
          </cell>
          <cell r="B23">
            <v>16.548834773500918</v>
          </cell>
          <cell r="C23">
            <v>75.235250522155098</v>
          </cell>
          <cell r="H23">
            <v>3.0902242472728769</v>
          </cell>
        </row>
        <row r="24">
          <cell r="A24">
            <v>2018</v>
          </cell>
          <cell r="B24">
            <v>17.140134310092456</v>
          </cell>
          <cell r="C24">
            <v>77.289847815201071</v>
          </cell>
          <cell r="H24">
            <v>3.1276971104305318</v>
          </cell>
        </row>
        <row r="25">
          <cell r="A25">
            <v>2019</v>
          </cell>
          <cell r="B25">
            <v>18.41323124143511</v>
          </cell>
          <cell r="C25">
            <v>81.936260714056701</v>
          </cell>
          <cell r="H25">
            <v>3.3045246568378244</v>
          </cell>
        </row>
        <row r="26">
          <cell r="A26">
            <v>2020</v>
          </cell>
          <cell r="B26">
            <v>0</v>
          </cell>
          <cell r="C26">
            <v>0</v>
          </cell>
          <cell r="H26">
            <v>0</v>
          </cell>
        </row>
        <row r="32">
          <cell r="C32" t="str">
            <v>дети 0-17</v>
          </cell>
          <cell r="D32" t="str">
            <v>18 и старше</v>
          </cell>
        </row>
        <row r="33">
          <cell r="A33">
            <v>2011</v>
          </cell>
          <cell r="C33">
            <v>84.659090909090907</v>
          </cell>
          <cell r="D33">
            <v>15.340909090909092</v>
          </cell>
        </row>
        <row r="34">
          <cell r="A34">
            <v>2012</v>
          </cell>
          <cell r="C34">
            <v>82.658959537572258</v>
          </cell>
          <cell r="D34">
            <v>17.341040462427745</v>
          </cell>
        </row>
        <row r="35">
          <cell r="A35">
            <v>2013</v>
          </cell>
          <cell r="C35">
            <v>82.702702702702709</v>
          </cell>
          <cell r="D35">
            <v>17.297297297297298</v>
          </cell>
        </row>
        <row r="36">
          <cell r="A36">
            <v>2014</v>
          </cell>
          <cell r="C36">
            <v>83.944954128440358</v>
          </cell>
          <cell r="D36">
            <v>16.055045871559635</v>
          </cell>
        </row>
        <row r="37">
          <cell r="A37">
            <v>2015</v>
          </cell>
          <cell r="C37">
            <v>83.482142857142861</v>
          </cell>
          <cell r="D37">
            <v>16.517857142857142</v>
          </cell>
        </row>
        <row r="38">
          <cell r="A38">
            <v>2016</v>
          </cell>
          <cell r="C38">
            <v>84.738955823293168</v>
          </cell>
          <cell r="D38">
            <v>15.261044176706829</v>
          </cell>
        </row>
        <row r="39">
          <cell r="A39">
            <v>2017</v>
          </cell>
          <cell r="C39">
            <v>84.810126582278471</v>
          </cell>
          <cell r="D39">
            <v>15.18987341772152</v>
          </cell>
        </row>
        <row r="40">
          <cell r="A40">
            <v>2018</v>
          </cell>
          <cell r="C40">
            <v>85.2</v>
          </cell>
          <cell r="D40">
            <v>14.799999999999999</v>
          </cell>
        </row>
        <row r="41">
          <cell r="A41">
            <v>2019</v>
          </cell>
          <cell r="C41">
            <v>85.501858736059475</v>
          </cell>
          <cell r="D41">
            <v>14.49814126394052</v>
          </cell>
        </row>
        <row r="42">
          <cell r="A42">
            <v>2020</v>
          </cell>
          <cell r="C42" t="e">
            <v>#DIV/0!</v>
          </cell>
          <cell r="D42" t="e">
            <v>#DIV/0!</v>
          </cell>
        </row>
        <row r="64">
          <cell r="C64" t="str">
            <v>дети до 1 года</v>
          </cell>
          <cell r="D64" t="str">
            <v>дети 1-2 года</v>
          </cell>
          <cell r="E64" t="str">
            <v>Дети 3-6</v>
          </cell>
          <cell r="F64" t="str">
            <v>Дети 7-17</v>
          </cell>
        </row>
        <row r="65">
          <cell r="A65">
            <v>2007</v>
          </cell>
          <cell r="C65">
            <v>2.6845637583892619</v>
          </cell>
          <cell r="D65">
            <v>26.845637583892618</v>
          </cell>
          <cell r="E65">
            <v>36.912751677852349</v>
          </cell>
          <cell r="F65">
            <v>33.557046979865774</v>
          </cell>
        </row>
        <row r="66">
          <cell r="A66">
            <v>2008</v>
          </cell>
          <cell r="C66">
            <v>2.7972027972027971</v>
          </cell>
          <cell r="D66">
            <v>25.874125874125873</v>
          </cell>
          <cell r="E66">
            <v>38.461538461538467</v>
          </cell>
          <cell r="F66">
            <v>32.867132867132867</v>
          </cell>
        </row>
        <row r="67">
          <cell r="A67">
            <v>2009</v>
          </cell>
          <cell r="C67">
            <v>2.6143790849673203</v>
          </cell>
          <cell r="D67">
            <v>28.104575163398692</v>
          </cell>
          <cell r="E67">
            <v>37.908496732026144</v>
          </cell>
          <cell r="F67">
            <v>31.372549019607842</v>
          </cell>
        </row>
        <row r="68">
          <cell r="A68">
            <v>2010</v>
          </cell>
          <cell r="C68">
            <v>2.7322404371584699</v>
          </cell>
          <cell r="D68">
            <v>27.322404371584703</v>
          </cell>
          <cell r="E68">
            <v>38.797814207650269</v>
          </cell>
          <cell r="F68">
            <v>31.147540983606557</v>
          </cell>
        </row>
        <row r="69">
          <cell r="A69">
            <v>2011</v>
          </cell>
          <cell r="C69">
            <v>2.6737967914438503</v>
          </cell>
          <cell r="D69">
            <v>28.342245989304814</v>
          </cell>
          <cell r="E69">
            <v>40.106951871657756</v>
          </cell>
          <cell r="F69">
            <v>28.877005347593581</v>
          </cell>
        </row>
        <row r="70">
          <cell r="A70">
            <v>2012</v>
          </cell>
          <cell r="C70">
            <v>2.8436018957345972</v>
          </cell>
          <cell r="D70">
            <v>28.90995260663507</v>
          </cell>
          <cell r="E70">
            <v>40.284360189573462</v>
          </cell>
          <cell r="F70">
            <v>27.962085308056871</v>
          </cell>
        </row>
        <row r="71">
          <cell r="A71">
            <v>2013</v>
          </cell>
          <cell r="C71">
            <v>2.4875621890547266</v>
          </cell>
          <cell r="D71">
            <v>29.850746268656714</v>
          </cell>
          <cell r="E71">
            <v>41.293532338308459</v>
          </cell>
          <cell r="F71">
            <v>26.368159203980102</v>
          </cell>
        </row>
        <row r="72">
          <cell r="A72">
            <v>2014</v>
          </cell>
          <cell r="C72">
            <v>2.3474178403755865</v>
          </cell>
          <cell r="D72">
            <v>28.169014084507044</v>
          </cell>
          <cell r="E72">
            <v>41.784037558685441</v>
          </cell>
          <cell r="F72">
            <v>27.699530516431924</v>
          </cell>
        </row>
        <row r="73">
          <cell r="A73">
            <v>2015</v>
          </cell>
          <cell r="C73">
            <v>2.1739130434782608</v>
          </cell>
          <cell r="D73">
            <v>26.956521739130434</v>
          </cell>
          <cell r="E73">
            <v>42.173913043478265</v>
          </cell>
          <cell r="F73">
            <v>28.695652173913043</v>
          </cell>
        </row>
        <row r="74">
          <cell r="A74">
            <v>2016</v>
          </cell>
          <cell r="C74" t="e">
            <v>#DIV/0!</v>
          </cell>
          <cell r="D74" t="e">
            <v>#DIV/0!</v>
          </cell>
          <cell r="E74" t="e">
            <v>#DIV/0!</v>
          </cell>
          <cell r="F74" t="e">
            <v>#DIV/0!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workbookViewId="0">
      <selection activeCell="K13" sqref="K13:O13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0" max="21" width="9.140625" style="3"/>
    <col min="22" max="22" width="15.28515625" style="3" customWidth="1"/>
    <col min="23" max="23" width="15" style="3" customWidth="1"/>
    <col min="24" max="26" width="9.140625" style="3"/>
    <col min="27" max="27" width="2.140625" style="3" customWidth="1"/>
    <col min="28" max="34" width="9.140625" style="3"/>
  </cols>
  <sheetData>
    <row r="1" spans="1:28" ht="18.75" x14ac:dyDescent="0.25">
      <c r="A1" s="1"/>
      <c r="B1" s="2" t="s">
        <v>0</v>
      </c>
      <c r="U1" s="3" t="s">
        <v>1</v>
      </c>
      <c r="V1" s="3" t="s">
        <v>2</v>
      </c>
    </row>
    <row r="2" spans="1:28" ht="36.75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B2" s="10" t="s">
        <v>11</v>
      </c>
    </row>
    <row r="3" spans="1:28" x14ac:dyDescent="0.25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6"/>
      <c r="J3" s="11" t="s">
        <v>20</v>
      </c>
      <c r="K3" s="12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4" t="s">
        <v>18</v>
      </c>
      <c r="Q3" s="13" t="s">
        <v>19</v>
      </c>
      <c r="R3" s="6"/>
      <c r="U3" s="3" t="s">
        <v>14</v>
      </c>
      <c r="V3" s="3">
        <f>L13</f>
        <v>0</v>
      </c>
      <c r="W3" s="3">
        <f>C13</f>
        <v>860586</v>
      </c>
      <c r="X3" s="15">
        <f>V3/W3*100000</f>
        <v>0</v>
      </c>
      <c r="Y3" s="16">
        <f>SQRT(X3*(100000-X3)/W3)*1.96</f>
        <v>0</v>
      </c>
      <c r="Z3" s="16">
        <f>ROUND(X3-Y3,1)</f>
        <v>0</v>
      </c>
      <c r="AA3" s="3" t="s">
        <v>21</v>
      </c>
      <c r="AB3" s="16">
        <f>ROUND(X3+Y3,1)</f>
        <v>0</v>
      </c>
    </row>
    <row r="4" spans="1:28" x14ac:dyDescent="0.25">
      <c r="A4" s="12">
        <v>2011</v>
      </c>
      <c r="B4" s="17">
        <v>4274760</v>
      </c>
      <c r="C4" s="17">
        <v>824307</v>
      </c>
      <c r="D4" s="17">
        <v>43674</v>
      </c>
      <c r="E4" s="17">
        <v>88014</v>
      </c>
      <c r="F4" s="17">
        <v>158250</v>
      </c>
      <c r="G4" s="17">
        <v>534372</v>
      </c>
      <c r="H4" s="17">
        <v>3450453</v>
      </c>
      <c r="I4" s="6"/>
      <c r="J4" s="12">
        <v>2011</v>
      </c>
      <c r="K4" s="17">
        <v>528</v>
      </c>
      <c r="L4" s="17">
        <v>447</v>
      </c>
      <c r="M4" s="17">
        <v>12</v>
      </c>
      <c r="N4" s="17">
        <v>120</v>
      </c>
      <c r="O4" s="17">
        <v>165</v>
      </c>
      <c r="P4" s="18">
        <f>L4-SUM(M4:O4)</f>
        <v>150</v>
      </c>
      <c r="Q4" s="18">
        <f>K4-L4</f>
        <v>81</v>
      </c>
      <c r="R4" s="6"/>
      <c r="U4" s="3" t="s">
        <v>15</v>
      </c>
      <c r="V4" s="3">
        <f>M13</f>
        <v>0</v>
      </c>
      <c r="W4" s="3">
        <f>D13</f>
        <v>57924</v>
      </c>
      <c r="X4" s="15">
        <f t="shared" ref="X4:X8" si="0">V4/W4*100000</f>
        <v>0</v>
      </c>
      <c r="Y4" s="16">
        <f t="shared" ref="Y4:Y8" si="1">SQRT(X4*(100000-X4)/W4)*1.96</f>
        <v>0</v>
      </c>
      <c r="Z4" s="16">
        <f t="shared" ref="Z4:Z8" si="2">ROUND(X4-Y4,1)</f>
        <v>0</v>
      </c>
      <c r="AA4" s="3" t="s">
        <v>21</v>
      </c>
      <c r="AB4" s="16">
        <f t="shared" ref="AB4:AB8" si="3">ROUND(X4+Y4,1)</f>
        <v>0</v>
      </c>
    </row>
    <row r="5" spans="1:28" x14ac:dyDescent="0.25">
      <c r="A5" s="19">
        <v>2012</v>
      </c>
      <c r="B5" s="17">
        <v>4263234</v>
      </c>
      <c r="C5" s="17">
        <v>801342</v>
      </c>
      <c r="D5" s="17">
        <v>45981</v>
      </c>
      <c r="E5" s="17">
        <v>87486</v>
      </c>
      <c r="F5" s="17">
        <v>164676</v>
      </c>
      <c r="G5" s="17">
        <v>503196</v>
      </c>
      <c r="H5" s="17">
        <v>3461892</v>
      </c>
      <c r="I5" s="6"/>
      <c r="J5" s="19">
        <v>2012</v>
      </c>
      <c r="K5" s="17">
        <v>519</v>
      </c>
      <c r="L5" s="17">
        <v>429</v>
      </c>
      <c r="M5" s="17">
        <v>12</v>
      </c>
      <c r="N5" s="17">
        <v>111</v>
      </c>
      <c r="O5" s="17">
        <v>165</v>
      </c>
      <c r="P5" s="18">
        <f t="shared" ref="P5:P13" si="4">L5-SUM(M5:O5)</f>
        <v>141</v>
      </c>
      <c r="Q5" s="18">
        <f t="shared" ref="Q5:Q13" si="5">K5-L5</f>
        <v>90</v>
      </c>
      <c r="R5" s="6"/>
      <c r="U5" s="3" t="s">
        <v>16</v>
      </c>
      <c r="V5" s="3">
        <f>N13</f>
        <v>0</v>
      </c>
      <c r="W5" s="3">
        <f>E13</f>
        <v>115071</v>
      </c>
      <c r="X5" s="15">
        <f t="shared" si="0"/>
        <v>0</v>
      </c>
      <c r="Y5" s="16">
        <f t="shared" si="1"/>
        <v>0</v>
      </c>
      <c r="Z5" s="16">
        <f t="shared" si="2"/>
        <v>0</v>
      </c>
      <c r="AA5" s="3" t="s">
        <v>21</v>
      </c>
      <c r="AB5" s="16">
        <f t="shared" si="3"/>
        <v>0</v>
      </c>
    </row>
    <row r="6" spans="1:28" x14ac:dyDescent="0.25">
      <c r="A6" s="19">
        <v>2013</v>
      </c>
      <c r="B6" s="17">
        <v>4259082</v>
      </c>
      <c r="C6" s="17">
        <v>786975</v>
      </c>
      <c r="D6" s="17">
        <v>49512</v>
      </c>
      <c r="E6" s="17">
        <v>89529</v>
      </c>
      <c r="F6" s="17">
        <v>170415</v>
      </c>
      <c r="G6" s="17">
        <v>477522</v>
      </c>
      <c r="H6" s="17">
        <v>3472107</v>
      </c>
      <c r="I6" s="6"/>
      <c r="J6" s="19">
        <v>2013</v>
      </c>
      <c r="K6" s="17">
        <v>555</v>
      </c>
      <c r="L6" s="17">
        <v>459</v>
      </c>
      <c r="M6" s="17">
        <v>12</v>
      </c>
      <c r="N6" s="17">
        <v>129</v>
      </c>
      <c r="O6" s="17">
        <v>174</v>
      </c>
      <c r="P6" s="18">
        <f t="shared" si="4"/>
        <v>144</v>
      </c>
      <c r="Q6" s="18">
        <f t="shared" si="5"/>
        <v>96</v>
      </c>
      <c r="R6" s="6"/>
      <c r="U6" s="3" t="s">
        <v>17</v>
      </c>
      <c r="V6" s="3">
        <f>O13</f>
        <v>0</v>
      </c>
      <c r="W6" s="3">
        <f>F13</f>
        <v>210942</v>
      </c>
      <c r="X6" s="15">
        <f t="shared" si="0"/>
        <v>0</v>
      </c>
      <c r="Y6" s="16">
        <f t="shared" si="1"/>
        <v>0</v>
      </c>
      <c r="Z6" s="16">
        <f t="shared" si="2"/>
        <v>0</v>
      </c>
      <c r="AA6" s="3" t="s">
        <v>21</v>
      </c>
      <c r="AB6" s="16">
        <f t="shared" si="3"/>
        <v>0</v>
      </c>
    </row>
    <row r="7" spans="1:28" x14ac:dyDescent="0.25">
      <c r="A7" s="19">
        <v>2014</v>
      </c>
      <c r="B7" s="17">
        <v>4257393</v>
      </c>
      <c r="C7" s="17">
        <v>780552</v>
      </c>
      <c r="D7" s="17">
        <v>51792</v>
      </c>
      <c r="E7" s="17">
        <v>95364</v>
      </c>
      <c r="F7" s="17">
        <v>174291</v>
      </c>
      <c r="G7" s="17">
        <v>459105</v>
      </c>
      <c r="H7" s="17">
        <v>3476844</v>
      </c>
      <c r="I7" s="6"/>
      <c r="J7" s="19">
        <v>2014</v>
      </c>
      <c r="K7" s="17">
        <v>654</v>
      </c>
      <c r="L7" s="17">
        <v>549</v>
      </c>
      <c r="M7" s="17">
        <v>15</v>
      </c>
      <c r="N7" s="17">
        <v>150</v>
      </c>
      <c r="O7" s="17">
        <v>213</v>
      </c>
      <c r="P7" s="18">
        <f t="shared" si="4"/>
        <v>171</v>
      </c>
      <c r="Q7" s="18">
        <f t="shared" si="5"/>
        <v>105</v>
      </c>
      <c r="R7" s="6"/>
      <c r="U7" s="3" t="s">
        <v>22</v>
      </c>
      <c r="V7" s="3">
        <f>P13</f>
        <v>0</v>
      </c>
      <c r="W7" s="3">
        <f>G13</f>
        <v>476649</v>
      </c>
      <c r="X7" s="15">
        <f t="shared" si="0"/>
        <v>0</v>
      </c>
      <c r="Y7" s="16">
        <f t="shared" si="1"/>
        <v>0</v>
      </c>
      <c r="Z7" s="16">
        <f t="shared" si="2"/>
        <v>0</v>
      </c>
      <c r="AA7" s="3" t="s">
        <v>21</v>
      </c>
      <c r="AB7" s="16">
        <f t="shared" si="3"/>
        <v>0</v>
      </c>
    </row>
    <row r="8" spans="1:28" x14ac:dyDescent="0.25">
      <c r="A8" s="19">
        <v>2015</v>
      </c>
      <c r="B8" s="17">
        <v>4285338</v>
      </c>
      <c r="C8" s="17">
        <v>786249</v>
      </c>
      <c r="D8" s="17">
        <v>49248</v>
      </c>
      <c r="E8" s="17">
        <v>100068</v>
      </c>
      <c r="F8" s="17">
        <v>177693</v>
      </c>
      <c r="G8" s="17">
        <v>459240</v>
      </c>
      <c r="H8" s="17">
        <v>3499089</v>
      </c>
      <c r="I8" s="6"/>
      <c r="J8" s="19">
        <v>2015</v>
      </c>
      <c r="K8" s="17">
        <v>672</v>
      </c>
      <c r="L8" s="17">
        <v>561</v>
      </c>
      <c r="M8" s="17">
        <v>15</v>
      </c>
      <c r="N8" s="17">
        <v>159</v>
      </c>
      <c r="O8" s="17">
        <v>225</v>
      </c>
      <c r="P8" s="18">
        <f t="shared" si="4"/>
        <v>162</v>
      </c>
      <c r="Q8" s="18">
        <f t="shared" si="5"/>
        <v>111</v>
      </c>
      <c r="R8" s="6"/>
      <c r="U8" s="3" t="s">
        <v>23</v>
      </c>
      <c r="V8" s="3">
        <f>Q13</f>
        <v>0</v>
      </c>
      <c r="W8" s="3">
        <f>H13</f>
        <v>3531594</v>
      </c>
      <c r="X8" s="15">
        <f t="shared" si="0"/>
        <v>0</v>
      </c>
      <c r="Y8" s="16">
        <f t="shared" si="1"/>
        <v>0</v>
      </c>
      <c r="Z8" s="16">
        <f t="shared" si="2"/>
        <v>0</v>
      </c>
      <c r="AA8" s="3" t="s">
        <v>21</v>
      </c>
      <c r="AB8" s="16">
        <f t="shared" si="3"/>
        <v>0</v>
      </c>
    </row>
    <row r="9" spans="1:28" x14ac:dyDescent="0.25">
      <c r="A9" s="19">
        <v>2016</v>
      </c>
      <c r="B9" s="17">
        <v>4288941</v>
      </c>
      <c r="C9" s="17">
        <v>791547</v>
      </c>
      <c r="D9" s="17">
        <v>51714</v>
      </c>
      <c r="E9" s="17">
        <v>100353</v>
      </c>
      <c r="F9" s="17">
        <v>182253</v>
      </c>
      <c r="G9" s="17">
        <v>457227</v>
      </c>
      <c r="H9" s="17">
        <v>3497394</v>
      </c>
      <c r="I9" s="6"/>
      <c r="J9" s="19">
        <v>2016</v>
      </c>
      <c r="K9" s="17">
        <v>747</v>
      </c>
      <c r="L9" s="17">
        <v>633</v>
      </c>
      <c r="M9" s="17">
        <v>18</v>
      </c>
      <c r="N9" s="17">
        <v>183</v>
      </c>
      <c r="O9" s="17">
        <v>255</v>
      </c>
      <c r="P9" s="18">
        <f t="shared" si="4"/>
        <v>177</v>
      </c>
      <c r="Q9" s="18">
        <f t="shared" si="5"/>
        <v>114</v>
      </c>
      <c r="R9" s="6"/>
    </row>
    <row r="10" spans="1:28" x14ac:dyDescent="0.25">
      <c r="A10" s="19">
        <v>2017</v>
      </c>
      <c r="B10" s="17">
        <v>4296375</v>
      </c>
      <c r="C10" s="17">
        <v>801486</v>
      </c>
      <c r="D10" s="17">
        <v>55122</v>
      </c>
      <c r="E10" s="17">
        <v>101769</v>
      </c>
      <c r="F10" s="17">
        <v>188601</v>
      </c>
      <c r="G10" s="17">
        <v>455994</v>
      </c>
      <c r="H10" s="17">
        <v>3494892</v>
      </c>
      <c r="I10" s="6"/>
      <c r="J10" s="19">
        <v>2017</v>
      </c>
      <c r="K10" s="17">
        <v>711</v>
      </c>
      <c r="L10" s="17">
        <v>603</v>
      </c>
      <c r="M10" s="17">
        <v>15</v>
      </c>
      <c r="N10" s="17">
        <v>180</v>
      </c>
      <c r="O10" s="17">
        <v>249</v>
      </c>
      <c r="P10" s="18">
        <f t="shared" si="4"/>
        <v>159</v>
      </c>
      <c r="Q10" s="18">
        <f t="shared" si="5"/>
        <v>108</v>
      </c>
      <c r="R10" s="6"/>
    </row>
    <row r="11" spans="1:28" x14ac:dyDescent="0.25">
      <c r="A11" s="19">
        <v>2018</v>
      </c>
      <c r="B11" s="17">
        <v>4375695</v>
      </c>
      <c r="C11" s="17">
        <v>826758</v>
      </c>
      <c r="D11" s="17">
        <v>57393</v>
      </c>
      <c r="E11" s="17">
        <v>108378</v>
      </c>
      <c r="F11" s="17">
        <v>198174</v>
      </c>
      <c r="G11" s="17">
        <v>462813</v>
      </c>
      <c r="H11" s="17">
        <v>3548937</v>
      </c>
      <c r="I11" s="6"/>
      <c r="J11" s="19">
        <v>2018</v>
      </c>
      <c r="K11" s="17">
        <v>750</v>
      </c>
      <c r="L11" s="17">
        <v>639</v>
      </c>
      <c r="M11" s="17">
        <v>15</v>
      </c>
      <c r="N11" s="17">
        <v>180</v>
      </c>
      <c r="O11" s="17">
        <v>267</v>
      </c>
      <c r="P11" s="18">
        <f t="shared" si="4"/>
        <v>177</v>
      </c>
      <c r="Q11" s="18">
        <f t="shared" si="5"/>
        <v>111</v>
      </c>
      <c r="R11" s="6"/>
    </row>
    <row r="12" spans="1:28" x14ac:dyDescent="0.25">
      <c r="A12" s="19">
        <v>2019</v>
      </c>
      <c r="B12" s="17">
        <v>4382718</v>
      </c>
      <c r="C12" s="17">
        <v>842118</v>
      </c>
      <c r="D12" s="17">
        <v>57615</v>
      </c>
      <c r="E12" s="17">
        <v>113331</v>
      </c>
      <c r="F12" s="17">
        <v>204390</v>
      </c>
      <c r="G12" s="17">
        <v>466782</v>
      </c>
      <c r="H12" s="17">
        <v>3540600</v>
      </c>
      <c r="I12" s="6"/>
      <c r="J12" s="19">
        <v>2019</v>
      </c>
      <c r="K12" s="17">
        <v>807</v>
      </c>
      <c r="L12" s="17">
        <v>690</v>
      </c>
      <c r="M12" s="17">
        <v>15</v>
      </c>
      <c r="N12" s="17">
        <v>186</v>
      </c>
      <c r="O12" s="17">
        <v>291</v>
      </c>
      <c r="P12" s="18">
        <f t="shared" si="4"/>
        <v>198</v>
      </c>
      <c r="Q12" s="18">
        <f t="shared" si="5"/>
        <v>117</v>
      </c>
      <c r="R12" s="6"/>
    </row>
    <row r="13" spans="1:28" x14ac:dyDescent="0.25">
      <c r="A13" s="19">
        <v>2020</v>
      </c>
      <c r="B13" s="17">
        <v>4392180</v>
      </c>
      <c r="C13" s="17">
        <v>860586</v>
      </c>
      <c r="D13" s="17">
        <v>57924</v>
      </c>
      <c r="E13" s="17">
        <v>115071</v>
      </c>
      <c r="F13" s="17">
        <v>210942</v>
      </c>
      <c r="G13" s="17">
        <v>476649</v>
      </c>
      <c r="H13" s="17">
        <v>3531594</v>
      </c>
      <c r="I13" s="6"/>
      <c r="J13" s="19">
        <v>2020</v>
      </c>
      <c r="K13" s="20"/>
      <c r="L13" s="20"/>
      <c r="M13" s="20"/>
      <c r="N13" s="20"/>
      <c r="O13" s="20"/>
      <c r="P13" s="18">
        <f t="shared" si="4"/>
        <v>0</v>
      </c>
      <c r="Q13" s="18">
        <f t="shared" si="5"/>
        <v>0</v>
      </c>
      <c r="R13" s="6"/>
    </row>
    <row r="14" spans="1:28" x14ac:dyDescent="0.25">
      <c r="A14" s="21"/>
      <c r="B14" s="21"/>
      <c r="C14" s="21"/>
      <c r="D14" s="21"/>
      <c r="E14" s="21"/>
      <c r="F14" s="21"/>
      <c r="G14" s="21"/>
      <c r="H14" s="21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8" x14ac:dyDescent="0.25">
      <c r="A15" s="4" t="s">
        <v>24</v>
      </c>
      <c r="B15" s="4" t="s">
        <v>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8" x14ac:dyDescent="0.25">
      <c r="A16" s="11" t="s">
        <v>20</v>
      </c>
      <c r="B16" s="12" t="s">
        <v>13</v>
      </c>
      <c r="C16" s="13" t="s">
        <v>14</v>
      </c>
      <c r="D16" s="13" t="s">
        <v>15</v>
      </c>
      <c r="E16" s="13" t="s">
        <v>16</v>
      </c>
      <c r="F16" s="13" t="s">
        <v>17</v>
      </c>
      <c r="G16" s="14" t="s">
        <v>18</v>
      </c>
      <c r="H16" s="13" t="s">
        <v>19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2">
        <v>2011</v>
      </c>
      <c r="B17" s="22">
        <f t="shared" ref="B17:H26" si="6">K4/B4*100000</f>
        <v>12.351570614490637</v>
      </c>
      <c r="C17" s="22">
        <f t="shared" si="6"/>
        <v>54.227369171922597</v>
      </c>
      <c r="D17" s="22">
        <f t="shared" si="6"/>
        <v>27.476301689792553</v>
      </c>
      <c r="E17" s="22">
        <f t="shared" si="6"/>
        <v>136.3419455995637</v>
      </c>
      <c r="F17" s="22">
        <f t="shared" si="6"/>
        <v>104.2654028436019</v>
      </c>
      <c r="G17" s="22">
        <f t="shared" si="6"/>
        <v>28.070333026431026</v>
      </c>
      <c r="H17" s="22">
        <f t="shared" si="6"/>
        <v>2.3475178476565253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>
        <v>2012</v>
      </c>
      <c r="B18" s="22">
        <f t="shared" si="6"/>
        <v>12.173856748186941</v>
      </c>
      <c r="C18" s="22">
        <f t="shared" si="6"/>
        <v>53.53519471087251</v>
      </c>
      <c r="D18" s="22">
        <f t="shared" si="6"/>
        <v>26.097736021400145</v>
      </c>
      <c r="E18" s="22">
        <f t="shared" si="6"/>
        <v>126.87744324806253</v>
      </c>
      <c r="F18" s="22">
        <f t="shared" si="6"/>
        <v>100.19674998178242</v>
      </c>
      <c r="G18" s="22">
        <f t="shared" si="6"/>
        <v>28.020890468127725</v>
      </c>
      <c r="H18" s="22">
        <f t="shared" si="6"/>
        <v>2.5997344804517297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9">
        <v>2013</v>
      </c>
      <c r="B19" s="22">
        <f t="shared" si="6"/>
        <v>13.030977097881657</v>
      </c>
      <c r="C19" s="22">
        <f t="shared" si="6"/>
        <v>58.324597350614695</v>
      </c>
      <c r="D19" s="22">
        <f t="shared" si="6"/>
        <v>24.23654871546292</v>
      </c>
      <c r="E19" s="22">
        <f t="shared" si="6"/>
        <v>144.0873906778809</v>
      </c>
      <c r="F19" s="22">
        <f t="shared" si="6"/>
        <v>102.10368805562891</v>
      </c>
      <c r="G19" s="22">
        <f t="shared" si="6"/>
        <v>30.155678691243548</v>
      </c>
      <c r="H19" s="22">
        <f t="shared" si="6"/>
        <v>2.7648917501678376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9">
        <v>2014</v>
      </c>
      <c r="B20" s="22">
        <f t="shared" si="6"/>
        <v>15.361513489593278</v>
      </c>
      <c r="C20" s="22">
        <f t="shared" si="6"/>
        <v>70.334839959413344</v>
      </c>
      <c r="D20" s="22">
        <f t="shared" si="6"/>
        <v>28.962001853568115</v>
      </c>
      <c r="E20" s="22">
        <f t="shared" si="6"/>
        <v>157.29205989681643</v>
      </c>
      <c r="F20" s="22">
        <f t="shared" si="6"/>
        <v>122.20940840318778</v>
      </c>
      <c r="G20" s="22">
        <f t="shared" si="6"/>
        <v>37.246381546705003</v>
      </c>
      <c r="H20" s="22">
        <f t="shared" si="6"/>
        <v>3.0199801889299605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2015</v>
      </c>
      <c r="B21" s="22">
        <f t="shared" si="6"/>
        <v>15.681376824885227</v>
      </c>
      <c r="C21" s="22">
        <f t="shared" si="6"/>
        <v>71.351442100403318</v>
      </c>
      <c r="D21" s="22">
        <f t="shared" si="6"/>
        <v>30.458089668615983</v>
      </c>
      <c r="E21" s="22">
        <f t="shared" si="6"/>
        <v>158.89195347163928</v>
      </c>
      <c r="F21" s="22">
        <f t="shared" si="6"/>
        <v>126.62288328746772</v>
      </c>
      <c r="G21" s="22">
        <f t="shared" si="6"/>
        <v>35.275672850796965</v>
      </c>
      <c r="H21" s="22">
        <f t="shared" si="6"/>
        <v>3.1722542638955455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9">
        <v>2016</v>
      </c>
      <c r="B22" s="22">
        <f t="shared" si="6"/>
        <v>17.416886825908776</v>
      </c>
      <c r="C22" s="22">
        <f t="shared" si="6"/>
        <v>79.969982831088984</v>
      </c>
      <c r="D22" s="22">
        <f t="shared" si="6"/>
        <v>34.80682213713888</v>
      </c>
      <c r="E22" s="22">
        <f t="shared" si="6"/>
        <v>182.3562823233984</v>
      </c>
      <c r="F22" s="22">
        <f t="shared" si="6"/>
        <v>139.91539233922074</v>
      </c>
      <c r="G22" s="22">
        <f t="shared" si="6"/>
        <v>38.711624641589403</v>
      </c>
      <c r="H22" s="22">
        <f t="shared" si="6"/>
        <v>3.259569839714942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2017</v>
      </c>
      <c r="B23" s="22">
        <f t="shared" si="6"/>
        <v>16.548834773500918</v>
      </c>
      <c r="C23" s="22">
        <f t="shared" si="6"/>
        <v>75.235250522155098</v>
      </c>
      <c r="D23" s="22">
        <f t="shared" si="6"/>
        <v>27.212365298791774</v>
      </c>
      <c r="E23" s="22">
        <f t="shared" si="6"/>
        <v>176.87114936768563</v>
      </c>
      <c r="F23" s="22">
        <f t="shared" si="6"/>
        <v>132.0247506641004</v>
      </c>
      <c r="G23" s="22">
        <f t="shared" si="6"/>
        <v>34.868879853682287</v>
      </c>
      <c r="H23" s="22">
        <f t="shared" si="6"/>
        <v>3.0902242472728769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9">
        <v>2018</v>
      </c>
      <c r="B24" s="22">
        <f t="shared" si="6"/>
        <v>17.140134310092456</v>
      </c>
      <c r="C24" s="22">
        <f t="shared" si="6"/>
        <v>77.289847815201071</v>
      </c>
      <c r="D24" s="22">
        <f t="shared" si="6"/>
        <v>26.135591448434475</v>
      </c>
      <c r="E24" s="22">
        <f t="shared" si="6"/>
        <v>166.08536787908986</v>
      </c>
      <c r="F24" s="22">
        <f t="shared" si="6"/>
        <v>134.7300856822792</v>
      </c>
      <c r="G24" s="22">
        <f t="shared" si="6"/>
        <v>38.24438812220054</v>
      </c>
      <c r="H24" s="22">
        <f t="shared" si="6"/>
        <v>3.1276971104305318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19">
        <v>2019</v>
      </c>
      <c r="B25" s="22">
        <f t="shared" si="6"/>
        <v>18.41323124143511</v>
      </c>
      <c r="C25" s="22">
        <f t="shared" si="6"/>
        <v>81.936260714056701</v>
      </c>
      <c r="D25" s="22">
        <f t="shared" si="6"/>
        <v>26.034886748242648</v>
      </c>
      <c r="E25" s="22">
        <f t="shared" si="6"/>
        <v>164.12102602112395</v>
      </c>
      <c r="F25" s="22">
        <f t="shared" si="6"/>
        <v>142.37487156905914</v>
      </c>
      <c r="G25" s="22">
        <f t="shared" si="6"/>
        <v>42.418088101083583</v>
      </c>
      <c r="H25" s="22">
        <f t="shared" si="6"/>
        <v>3.3045246568378244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9">
        <v>2020</v>
      </c>
      <c r="B26" s="22">
        <f t="shared" si="6"/>
        <v>0</v>
      </c>
      <c r="C26" s="22">
        <f t="shared" si="6"/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30" x14ac:dyDescent="0.25">
      <c r="A27" s="23" t="s">
        <v>26</v>
      </c>
      <c r="B27" s="24">
        <f>LINEST(B17:B26)*100/AVERAGE(B17:B26)</f>
        <v>-1.8273851478824257</v>
      </c>
      <c r="C27" s="24">
        <f t="shared" ref="C27:H27" si="7">LINEST(C17:C26)*100/AVERAGE(C17:C26)</f>
        <v>-1.666535362920597</v>
      </c>
      <c r="D27" s="24">
        <f t="shared" si="7"/>
        <v>-5.7643806660117711</v>
      </c>
      <c r="E27" s="24">
        <f t="shared" si="7"/>
        <v>-3.3207757033441223</v>
      </c>
      <c r="F27" s="24">
        <f t="shared" si="7"/>
        <v>-2.399515622193213</v>
      </c>
      <c r="G27" s="24">
        <f t="shared" si="7"/>
        <v>-2.2287003615122227</v>
      </c>
      <c r="H27" s="24">
        <f t="shared" si="7"/>
        <v>-3.1981010881076095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6" t="s">
        <v>27</v>
      </c>
      <c r="B31" s="26" t="s">
        <v>28</v>
      </c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15" customHeight="1" x14ac:dyDescent="0.25">
      <c r="A32" s="11" t="s">
        <v>20</v>
      </c>
      <c r="B32" s="11" t="s">
        <v>13</v>
      </c>
      <c r="C32" s="11" t="s">
        <v>14</v>
      </c>
      <c r="D32" s="13" t="s">
        <v>19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12">
        <v>2011</v>
      </c>
      <c r="B33" s="27">
        <f t="shared" ref="B33:C42" si="8">K4/$K4*100</f>
        <v>100</v>
      </c>
      <c r="C33" s="27">
        <f t="shared" si="8"/>
        <v>84.659090909090907</v>
      </c>
      <c r="D33" s="27">
        <f t="shared" ref="D33:D42" si="9">Q4/$K4*100</f>
        <v>15.340909090909092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19">
        <v>2012</v>
      </c>
      <c r="B34" s="27">
        <f t="shared" si="8"/>
        <v>100</v>
      </c>
      <c r="C34" s="27">
        <f t="shared" si="8"/>
        <v>82.658959537572258</v>
      </c>
      <c r="D34" s="27">
        <f t="shared" si="9"/>
        <v>17.341040462427745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19">
        <v>2013</v>
      </c>
      <c r="B35" s="27">
        <f t="shared" si="8"/>
        <v>100</v>
      </c>
      <c r="C35" s="27">
        <f t="shared" si="8"/>
        <v>82.702702702702709</v>
      </c>
      <c r="D35" s="27">
        <f t="shared" si="9"/>
        <v>17.297297297297298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19">
        <v>2014</v>
      </c>
      <c r="B36" s="27">
        <f t="shared" si="8"/>
        <v>100</v>
      </c>
      <c r="C36" s="27">
        <f t="shared" si="8"/>
        <v>83.944954128440358</v>
      </c>
      <c r="D36" s="27">
        <f t="shared" si="9"/>
        <v>16.055045871559635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19">
        <v>2015</v>
      </c>
      <c r="B37" s="27">
        <f t="shared" si="8"/>
        <v>100</v>
      </c>
      <c r="C37" s="27">
        <f t="shared" si="8"/>
        <v>83.482142857142861</v>
      </c>
      <c r="D37" s="27">
        <f t="shared" si="9"/>
        <v>16.517857142857142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5">
      <c r="A38" s="19">
        <v>2016</v>
      </c>
      <c r="B38" s="27">
        <f t="shared" si="8"/>
        <v>100</v>
      </c>
      <c r="C38" s="27">
        <f t="shared" si="8"/>
        <v>84.738955823293168</v>
      </c>
      <c r="D38" s="27">
        <f t="shared" si="9"/>
        <v>15.261044176706829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5">
      <c r="A39" s="19">
        <v>2017</v>
      </c>
      <c r="B39" s="27">
        <f t="shared" si="8"/>
        <v>100</v>
      </c>
      <c r="C39" s="27">
        <f t="shared" si="8"/>
        <v>84.810126582278471</v>
      </c>
      <c r="D39" s="27">
        <f t="shared" si="9"/>
        <v>15.18987341772152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19">
        <v>2018</v>
      </c>
      <c r="B40" s="27">
        <f t="shared" si="8"/>
        <v>100</v>
      </c>
      <c r="C40" s="27">
        <f t="shared" si="8"/>
        <v>85.2</v>
      </c>
      <c r="D40" s="27">
        <f t="shared" si="9"/>
        <v>14.799999999999999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5">
      <c r="A41" s="19">
        <v>2019</v>
      </c>
      <c r="B41" s="27">
        <f t="shared" si="8"/>
        <v>100</v>
      </c>
      <c r="C41" s="27">
        <f t="shared" si="8"/>
        <v>85.501858736059475</v>
      </c>
      <c r="D41" s="27">
        <f t="shared" si="9"/>
        <v>14.49814126394052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5">
      <c r="A42" s="19">
        <v>2020</v>
      </c>
      <c r="B42" s="27" t="e">
        <f t="shared" si="8"/>
        <v>#DIV/0!</v>
      </c>
      <c r="C42" s="27" t="e">
        <f t="shared" si="8"/>
        <v>#DIV/0!</v>
      </c>
      <c r="D42" s="27" t="e">
        <f t="shared" si="9"/>
        <v>#DIV/0!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25">
      <c r="A44" s="28"/>
      <c r="B44" s="29"/>
      <c r="C44" s="29"/>
      <c r="D44" s="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5">
      <c r="A45" s="30"/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x14ac:dyDescent="0.25">
      <c r="A46" s="30"/>
      <c r="B46" s="31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3.5" customHeight="1" x14ac:dyDescent="0.25">
      <c r="A47" s="30"/>
      <c r="B47" s="31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ht="15" customHeight="1" x14ac:dyDescent="0.25">
      <c r="A48" s="30"/>
      <c r="B48" s="33" t="s">
        <v>29</v>
      </c>
      <c r="C48" s="33"/>
      <c r="D48" s="33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30</v>
      </c>
    </row>
    <row r="49" spans="1:18" ht="38.25" customHeight="1" x14ac:dyDescent="0.25">
      <c r="A49" s="34" t="s">
        <v>31</v>
      </c>
      <c r="B49" s="35"/>
      <c r="C49" s="35"/>
      <c r="D49" s="3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ht="36" x14ac:dyDescent="0.25">
      <c r="A50" s="11" t="s">
        <v>32</v>
      </c>
      <c r="B50" s="27" t="s">
        <v>33</v>
      </c>
      <c r="C50" s="36" t="s">
        <v>34</v>
      </c>
      <c r="D50" s="3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13.5" customHeight="1" x14ac:dyDescent="0.25">
      <c r="A51" s="11" t="str">
        <f>U4</f>
        <v>дети до 1 года</v>
      </c>
      <c r="B51" s="37">
        <f>X4</f>
        <v>0</v>
      </c>
      <c r="C51" s="38" t="str">
        <f>Z4&amp;AA4&amp;AB4</f>
        <v>0-0</v>
      </c>
      <c r="D51" s="38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x14ac:dyDescent="0.25">
      <c r="A52" s="11" t="str">
        <f t="shared" ref="A52:A53" si="10">U5</f>
        <v>дети 1-2 года</v>
      </c>
      <c r="B52" s="37">
        <f t="shared" ref="B52:B54" si="11">X5</f>
        <v>0</v>
      </c>
      <c r="C52" s="39" t="str">
        <f t="shared" ref="C52:C54" si="12">Z5&amp;AA5&amp;AB5</f>
        <v>0-0</v>
      </c>
      <c r="D52" s="39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x14ac:dyDescent="0.25">
      <c r="A53" s="11" t="str">
        <f t="shared" si="10"/>
        <v>Дети 3-6</v>
      </c>
      <c r="B53" s="37">
        <f t="shared" si="11"/>
        <v>0</v>
      </c>
      <c r="C53" s="38" t="str">
        <f t="shared" si="12"/>
        <v>0-0</v>
      </c>
      <c r="D53" s="38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x14ac:dyDescent="0.25">
      <c r="A54" s="14" t="s">
        <v>18</v>
      </c>
      <c r="B54" s="37">
        <f t="shared" si="11"/>
        <v>0</v>
      </c>
      <c r="C54" s="38" t="str">
        <f t="shared" si="12"/>
        <v>0-0</v>
      </c>
      <c r="D54" s="38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1:18" x14ac:dyDescent="0.25">
      <c r="A56" s="30"/>
      <c r="B56" s="31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x14ac:dyDescent="0.25">
      <c r="A57" s="30"/>
      <c r="B57" s="31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 x14ac:dyDescent="0.25">
      <c r="A58" s="30"/>
      <c r="B58" s="31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 x14ac:dyDescent="0.25">
      <c r="A59" s="30"/>
      <c r="B59" s="31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x14ac:dyDescent="0.25">
      <c r="A60" s="30"/>
      <c r="B60" s="31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</row>
    <row r="63" spans="1:18" x14ac:dyDescent="0.25">
      <c r="A63" s="41" t="s">
        <v>35</v>
      </c>
      <c r="B63" s="41" t="s">
        <v>36</v>
      </c>
      <c r="C63" s="41"/>
      <c r="D63" s="41"/>
      <c r="E63" s="41"/>
      <c r="F63" s="41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</row>
    <row r="64" spans="1:18" x14ac:dyDescent="0.25">
      <c r="A64" s="42" t="s">
        <v>37</v>
      </c>
      <c r="B64" s="42" t="s">
        <v>14</v>
      </c>
      <c r="C64" s="42" t="s">
        <v>15</v>
      </c>
      <c r="D64" s="42" t="s">
        <v>16</v>
      </c>
      <c r="E64" s="42" t="s">
        <v>17</v>
      </c>
      <c r="F64" s="14" t="s">
        <v>18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</row>
    <row r="65" spans="1:18" x14ac:dyDescent="0.25">
      <c r="A65" s="42">
        <v>2007</v>
      </c>
      <c r="B65" s="43">
        <f t="shared" ref="B65:F74" si="13">L4/$L4*100</f>
        <v>100</v>
      </c>
      <c r="C65" s="43">
        <f t="shared" si="13"/>
        <v>2.6845637583892619</v>
      </c>
      <c r="D65" s="43">
        <f t="shared" si="13"/>
        <v>26.845637583892618</v>
      </c>
      <c r="E65" s="43">
        <f t="shared" si="13"/>
        <v>36.912751677852349</v>
      </c>
      <c r="F65" s="43">
        <f t="shared" si="13"/>
        <v>33.557046979865774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</row>
    <row r="66" spans="1:18" x14ac:dyDescent="0.25">
      <c r="A66" s="42">
        <v>2008</v>
      </c>
      <c r="B66" s="43">
        <f t="shared" si="13"/>
        <v>100</v>
      </c>
      <c r="C66" s="43">
        <f t="shared" si="13"/>
        <v>2.7972027972027971</v>
      </c>
      <c r="D66" s="43">
        <f t="shared" si="13"/>
        <v>25.874125874125873</v>
      </c>
      <c r="E66" s="43">
        <f t="shared" si="13"/>
        <v>38.461538461538467</v>
      </c>
      <c r="F66" s="43">
        <f t="shared" si="13"/>
        <v>32.867132867132867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</row>
    <row r="67" spans="1:18" x14ac:dyDescent="0.25">
      <c r="A67" s="42">
        <v>2009</v>
      </c>
      <c r="B67" s="43">
        <f t="shared" si="13"/>
        <v>100</v>
      </c>
      <c r="C67" s="43">
        <f t="shared" si="13"/>
        <v>2.6143790849673203</v>
      </c>
      <c r="D67" s="43">
        <f t="shared" si="13"/>
        <v>28.104575163398692</v>
      </c>
      <c r="E67" s="43">
        <f t="shared" si="13"/>
        <v>37.908496732026144</v>
      </c>
      <c r="F67" s="43">
        <f t="shared" si="13"/>
        <v>31.372549019607842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</row>
    <row r="68" spans="1:18" x14ac:dyDescent="0.25">
      <c r="A68" s="42">
        <v>2010</v>
      </c>
      <c r="B68" s="43">
        <f t="shared" si="13"/>
        <v>100</v>
      </c>
      <c r="C68" s="43">
        <f t="shared" si="13"/>
        <v>2.7322404371584699</v>
      </c>
      <c r="D68" s="43">
        <f t="shared" si="13"/>
        <v>27.322404371584703</v>
      </c>
      <c r="E68" s="43">
        <f t="shared" si="13"/>
        <v>38.797814207650269</v>
      </c>
      <c r="F68" s="43">
        <f t="shared" si="13"/>
        <v>31.147540983606557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</row>
    <row r="69" spans="1:18" x14ac:dyDescent="0.25">
      <c r="A69" s="42">
        <v>2011</v>
      </c>
      <c r="B69" s="43">
        <f t="shared" si="13"/>
        <v>100</v>
      </c>
      <c r="C69" s="43">
        <f t="shared" si="13"/>
        <v>2.6737967914438503</v>
      </c>
      <c r="D69" s="43">
        <f t="shared" si="13"/>
        <v>28.342245989304814</v>
      </c>
      <c r="E69" s="43">
        <f t="shared" si="13"/>
        <v>40.106951871657756</v>
      </c>
      <c r="F69" s="43">
        <f t="shared" si="13"/>
        <v>28.877005347593581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</row>
    <row r="70" spans="1:18" x14ac:dyDescent="0.25">
      <c r="A70" s="42">
        <v>2012</v>
      </c>
      <c r="B70" s="43">
        <f t="shared" si="13"/>
        <v>100</v>
      </c>
      <c r="C70" s="43">
        <f t="shared" si="13"/>
        <v>2.8436018957345972</v>
      </c>
      <c r="D70" s="43">
        <f t="shared" si="13"/>
        <v>28.90995260663507</v>
      </c>
      <c r="E70" s="43">
        <f t="shared" si="13"/>
        <v>40.284360189573462</v>
      </c>
      <c r="F70" s="43">
        <f t="shared" si="13"/>
        <v>27.962085308056871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</row>
    <row r="71" spans="1:18" x14ac:dyDescent="0.25">
      <c r="A71" s="42">
        <v>2013</v>
      </c>
      <c r="B71" s="43">
        <f t="shared" si="13"/>
        <v>100</v>
      </c>
      <c r="C71" s="43">
        <f t="shared" si="13"/>
        <v>2.4875621890547266</v>
      </c>
      <c r="D71" s="43">
        <f t="shared" si="13"/>
        <v>29.850746268656714</v>
      </c>
      <c r="E71" s="43">
        <f t="shared" si="13"/>
        <v>41.293532338308459</v>
      </c>
      <c r="F71" s="43">
        <f t="shared" si="13"/>
        <v>26.368159203980102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</row>
    <row r="72" spans="1:18" x14ac:dyDescent="0.25">
      <c r="A72" s="42">
        <v>2014</v>
      </c>
      <c r="B72" s="43">
        <f t="shared" si="13"/>
        <v>100</v>
      </c>
      <c r="C72" s="43">
        <f t="shared" si="13"/>
        <v>2.3474178403755865</v>
      </c>
      <c r="D72" s="43">
        <f t="shared" si="13"/>
        <v>28.169014084507044</v>
      </c>
      <c r="E72" s="43">
        <f t="shared" si="13"/>
        <v>41.784037558685441</v>
      </c>
      <c r="F72" s="43">
        <f t="shared" si="13"/>
        <v>27.699530516431924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</row>
    <row r="73" spans="1:18" x14ac:dyDescent="0.25">
      <c r="A73" s="42">
        <v>2015</v>
      </c>
      <c r="B73" s="43">
        <f t="shared" si="13"/>
        <v>100</v>
      </c>
      <c r="C73" s="43">
        <f t="shared" si="13"/>
        <v>2.1739130434782608</v>
      </c>
      <c r="D73" s="43">
        <f t="shared" si="13"/>
        <v>26.956521739130434</v>
      </c>
      <c r="E73" s="43">
        <f t="shared" si="13"/>
        <v>42.173913043478265</v>
      </c>
      <c r="F73" s="43">
        <f t="shared" si="13"/>
        <v>28.695652173913043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</row>
    <row r="74" spans="1:18" x14ac:dyDescent="0.25">
      <c r="A74" s="42">
        <v>2016</v>
      </c>
      <c r="B74" s="43" t="e">
        <f t="shared" si="13"/>
        <v>#DIV/0!</v>
      </c>
      <c r="C74" s="43" t="e">
        <f t="shared" si="13"/>
        <v>#DIV/0!</v>
      </c>
      <c r="D74" s="43" t="e">
        <f t="shared" si="13"/>
        <v>#DIV/0!</v>
      </c>
      <c r="E74" s="43" t="e">
        <f t="shared" si="13"/>
        <v>#DIV/0!</v>
      </c>
      <c r="F74" s="43" t="e">
        <f t="shared" si="13"/>
        <v>#DIV/0!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</row>
    <row r="75" spans="1:18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</row>
    <row r="76" spans="1:18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</row>
    <row r="77" spans="1:18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</row>
  </sheetData>
  <sheetProtection algorithmName="SHA-512" hashValue="p7bHit0L7ztbAJzOBHkv+FVxVGhMe3f68pBhN2qv+lx6/e8GrPU6jMGwwzVRzzVMi0I4qN6pyqebjB1tI5w/9g==" saltValue="JWmOZPrXdCKsy8ZrEG6H/g==" spinCount="100000" sheet="1" objects="1" scenarios="1" selectLockedCells="1"/>
  <mergeCells count="6">
    <mergeCell ref="B48:D49"/>
    <mergeCell ref="C50:D50"/>
    <mergeCell ref="C51:D51"/>
    <mergeCell ref="C52:D52"/>
    <mergeCell ref="C53:D53"/>
    <mergeCell ref="C54:D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мононуклеоз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2021-05-24T08:35:58Z</dcterms:created>
  <dcterms:modified xsi:type="dcterms:W3CDTF">2021-05-24T08:36:25Z</dcterms:modified>
</cp:coreProperties>
</file>